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60" windowWidth="25605" windowHeight="14775" tabRatio="500"/>
  </bookViews>
  <sheets>
    <sheet name="évaluation" sheetId="1" r:id="rId1"/>
    <sheet name="salariés" sheetId="3" r:id="rId2"/>
    <sheet name="DV-IDENTITY-0" sheetId="4" state="veryHidden" r:id="rId3"/>
  </sheets>
  <definedNames>
    <definedName name="noms">salariés!$A$2:$A$7</definedName>
    <definedName name="salaries">salariés!$A$2:$F$7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4" l="1"/>
  <c r="B1" i="4"/>
  <c r="C1" i="4"/>
  <c r="D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R1" i="4"/>
  <c r="AS1" i="4"/>
  <c r="AT1" i="4"/>
  <c r="AU1" i="4"/>
  <c r="AV1" i="4"/>
  <c r="AW1" i="4"/>
  <c r="AX1" i="4"/>
  <c r="AY1" i="4"/>
  <c r="AZ1" i="4"/>
  <c r="BA1" i="4"/>
  <c r="BB1" i="4"/>
  <c r="BC1" i="4"/>
  <c r="BD1" i="4"/>
  <c r="BE1" i="4"/>
  <c r="BF1" i="4"/>
  <c r="BG1" i="4"/>
  <c r="BH1" i="4"/>
  <c r="BI1" i="4"/>
  <c r="BJ1" i="4"/>
  <c r="BK1" i="4"/>
  <c r="BL1" i="4"/>
  <c r="BM1" i="4"/>
  <c r="BN1" i="4"/>
  <c r="BO1" i="4"/>
  <c r="BP1" i="4"/>
  <c r="BQ1" i="4"/>
  <c r="BR1" i="4"/>
  <c r="BS1" i="4"/>
  <c r="BT1" i="4"/>
  <c r="BU1" i="4"/>
  <c r="BV1" i="4"/>
  <c r="BW1" i="4"/>
  <c r="BX1" i="4"/>
  <c r="BY1" i="4"/>
  <c r="BZ1" i="4"/>
  <c r="CA1" i="4"/>
  <c r="CB1" i="4"/>
  <c r="CC1" i="4"/>
  <c r="CD1" i="4"/>
  <c r="CE1" i="4"/>
  <c r="CF1" i="4"/>
  <c r="CG1" i="4"/>
  <c r="CH1" i="4"/>
  <c r="CI1" i="4"/>
  <c r="CJ1" i="4"/>
  <c r="CK1" i="4"/>
  <c r="CL1" i="4"/>
  <c r="CN1" i="4"/>
  <c r="CO1" i="4"/>
</calcChain>
</file>

<file path=xl/sharedStrings.xml><?xml version="1.0" encoding="utf-8"?>
<sst xmlns="http://schemas.openxmlformats.org/spreadsheetml/2006/main" count="47" uniqueCount="47">
  <si>
    <t xml:space="preserve">Date de l’évaluation : </t>
  </si>
  <si>
    <t xml:space="preserve">Critères </t>
  </si>
  <si>
    <t>Traite ses collègues et son supérieur avec respect</t>
  </si>
  <si>
    <t>Effectue correctement les activités reliées à son travail</t>
  </si>
  <si>
    <t>Respecte les procédures et les méthodes de travail</t>
  </si>
  <si>
    <t xml:space="preserve">1 – Ne rencontre pas les attentes 2 – Rencontre les attentes 3- Dépasse les attentes </t>
  </si>
  <si>
    <t xml:space="preserve">Nom du salarié : </t>
  </si>
  <si>
    <t xml:space="preserve">Poste occupé : </t>
  </si>
  <si>
    <t>DUGOMMIER</t>
  </si>
  <si>
    <t>Cléo</t>
  </si>
  <si>
    <t>Place du Calvaire</t>
  </si>
  <si>
    <t>Argol</t>
  </si>
  <si>
    <t>FRANCOIS</t>
  </si>
  <si>
    <t>Valentine</t>
  </si>
  <si>
    <t>54 allée du Docteur Schweitzer</t>
  </si>
  <si>
    <t>Plougastel</t>
  </si>
  <si>
    <t>FULGENCE</t>
  </si>
  <si>
    <t>Mélanie</t>
  </si>
  <si>
    <t>12 ruelle du Phare</t>
  </si>
  <si>
    <t>Crozon</t>
  </si>
  <si>
    <t>GILBERTI</t>
  </si>
  <si>
    <t>Honorée</t>
  </si>
  <si>
    <t>7 allée cavalière</t>
  </si>
  <si>
    <t>Landévennec</t>
  </si>
  <si>
    <t>GOSPEL</t>
  </si>
  <si>
    <t>Song</t>
  </si>
  <si>
    <t>8 quai de l'Aulne</t>
  </si>
  <si>
    <t>Trégarvan</t>
  </si>
  <si>
    <t>GREGORY</t>
  </si>
  <si>
    <t>Thomas</t>
  </si>
  <si>
    <t>112 avenue du Port</t>
  </si>
  <si>
    <t>Camaret sur Mer</t>
  </si>
  <si>
    <t>Nom</t>
  </si>
  <si>
    <t>Prénom</t>
  </si>
  <si>
    <t>Emploi</t>
  </si>
  <si>
    <t>Adresse</t>
  </si>
  <si>
    <t>Code</t>
  </si>
  <si>
    <t>Ville</t>
  </si>
  <si>
    <t>comptable</t>
  </si>
  <si>
    <t>graphiste</t>
  </si>
  <si>
    <t>commerciale</t>
  </si>
  <si>
    <t>archiviste</t>
  </si>
  <si>
    <t>menuisier</t>
  </si>
  <si>
    <t>mécanicien</t>
  </si>
  <si>
    <t xml:space="preserve">Fait preuve de ponctualité et d’assiduité </t>
  </si>
  <si>
    <t xml:space="preserve">Prénom : </t>
  </si>
  <si>
    <t>AAAAAHO+3lo=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</si>
</sst>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1"/>
      <color rgb="FF30303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22"/>
  <sheetViews>
    <sheetView showGridLines="0" tabSelected="1" zoomScaleNormal="100" workbookViewId="0"/>
  </sheetViews>
  <sheetFormatPr baseColWidth="10" defaultRowHeight="15" x14ac:dyDescent="0.2"/>
  <cols>
    <col min="1" max="1" width="59.75" style="5" bestFit="1" customWidth="1"/>
    <col min="2" max="16384" width="11" style="1"/>
  </cols>
  <sheetData>
    <row r="2" spans="1:1" s="1" customFormat="1" x14ac:dyDescent="0.2">
      <c r="A2" s="4" t="s">
        <v>6</v>
      </c>
    </row>
    <row r="3" spans="1:1" s="1" customFormat="1" x14ac:dyDescent="0.2">
      <c r="A3" s="6" t="s">
        <v>45</v>
      </c>
    </row>
    <row r="4" spans="1:1" s="1" customFormat="1" x14ac:dyDescent="0.2">
      <c r="A4" s="6" t="s">
        <v>7</v>
      </c>
    </row>
    <row r="5" spans="1:1" s="1" customFormat="1" x14ac:dyDescent="0.2">
      <c r="A5" s="4" t="s">
        <v>0</v>
      </c>
    </row>
    <row r="6" spans="1:1" s="1" customFormat="1" ht="16.5" customHeight="1" x14ac:dyDescent="0.2">
      <c r="A6" s="4"/>
    </row>
    <row r="7" spans="1:1" s="1" customFormat="1" x14ac:dyDescent="0.2">
      <c r="A7" s="7" t="s">
        <v>5</v>
      </c>
    </row>
    <row r="8" spans="1:1" s="1" customFormat="1" x14ac:dyDescent="0.2">
      <c r="A8" s="4" t="s">
        <v>1</v>
      </c>
    </row>
    <row r="9" spans="1:1" s="3" customFormat="1" ht="30" customHeight="1" x14ac:dyDescent="0.25">
      <c r="A9" s="2" t="s">
        <v>4</v>
      </c>
    </row>
    <row r="10" spans="1:1" s="3" customFormat="1" ht="30" customHeight="1" x14ac:dyDescent="0.25">
      <c r="A10" s="2" t="s">
        <v>3</v>
      </c>
    </row>
    <row r="11" spans="1:1" s="3" customFormat="1" ht="30" customHeight="1" x14ac:dyDescent="0.25">
      <c r="A11" s="2" t="s">
        <v>2</v>
      </c>
    </row>
    <row r="12" spans="1:1" s="3" customFormat="1" ht="30" customHeight="1" x14ac:dyDescent="0.25">
      <c r="A12" s="2" t="s">
        <v>44</v>
      </c>
    </row>
    <row r="13" spans="1:1" s="1" customFormat="1" x14ac:dyDescent="0.2">
      <c r="A13" s="4"/>
    </row>
    <row r="16" spans="1:1" s="1" customFormat="1" x14ac:dyDescent="0.2">
      <c r="A16" s="4"/>
    </row>
    <row r="18" spans="1:1" s="1" customFormat="1" x14ac:dyDescent="0.2">
      <c r="A18" s="4"/>
    </row>
    <row r="20" spans="1:1" s="1" customFormat="1" x14ac:dyDescent="0.2">
      <c r="A20" s="4"/>
    </row>
    <row r="22" spans="1:1" s="1" customFormat="1" x14ac:dyDescent="0.2">
      <c r="A22" s="4"/>
    </row>
  </sheetData>
  <pageMargins left="0.75" right="0.75" top="1" bottom="1" header="0.5" footer="0.5"/>
  <pageSetup paperSize="9" orientation="portrait" horizontalDpi="4294967292" verticalDpi="4294967292" r:id="rId1"/>
  <customProperties>
    <customPr name="DVSECTIONID" r:id="rId2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F7"/>
  <sheetViews>
    <sheetView workbookViewId="0">
      <selection activeCell="C16" sqref="C16"/>
    </sheetView>
  </sheetViews>
  <sheetFormatPr baseColWidth="10" defaultRowHeight="15.75" x14ac:dyDescent="0.25"/>
  <cols>
    <col min="1" max="1" width="14.625" style="8" customWidth="1"/>
    <col min="2" max="2" width="10.25" style="8" customWidth="1"/>
    <col min="3" max="3" width="15.5" style="8" customWidth="1"/>
    <col min="4" max="4" width="26.75" style="8" customWidth="1"/>
    <col min="5" max="5" width="11" style="8"/>
    <col min="6" max="6" width="15.625" style="8" customWidth="1"/>
    <col min="7" max="16384" width="11" style="8"/>
  </cols>
  <sheetData>
    <row r="1" spans="1:6" s="8" customFormat="1" x14ac:dyDescent="0.25">
      <c r="A1" s="8" t="s">
        <v>32</v>
      </c>
      <c r="B1" s="8" t="s">
        <v>33</v>
      </c>
      <c r="C1" s="8" t="s">
        <v>34</v>
      </c>
      <c r="D1" s="8" t="s">
        <v>35</v>
      </c>
      <c r="E1" s="8" t="s">
        <v>36</v>
      </c>
      <c r="F1" s="8" t="s">
        <v>37</v>
      </c>
    </row>
    <row r="2" spans="1:6" s="8" customFormat="1" x14ac:dyDescent="0.25">
      <c r="A2" s="9" t="s">
        <v>8</v>
      </c>
      <c r="B2" s="9" t="s">
        <v>9</v>
      </c>
      <c r="C2" s="9" t="s">
        <v>38</v>
      </c>
      <c r="D2" s="9" t="s">
        <v>10</v>
      </c>
      <c r="E2" s="9">
        <v>29560</v>
      </c>
      <c r="F2" s="9" t="s">
        <v>11</v>
      </c>
    </row>
    <row r="3" spans="1:6" s="8" customFormat="1" x14ac:dyDescent="0.25">
      <c r="A3" s="9" t="s">
        <v>12</v>
      </c>
      <c r="B3" s="9" t="s">
        <v>13</v>
      </c>
      <c r="C3" s="9" t="s">
        <v>39</v>
      </c>
      <c r="D3" s="9" t="s">
        <v>14</v>
      </c>
      <c r="E3" s="9">
        <v>29470</v>
      </c>
      <c r="F3" s="9" t="s">
        <v>15</v>
      </c>
    </row>
    <row r="4" spans="1:6" s="8" customFormat="1" x14ac:dyDescent="0.25">
      <c r="A4" s="9" t="s">
        <v>16</v>
      </c>
      <c r="B4" s="9" t="s">
        <v>17</v>
      </c>
      <c r="C4" s="9" t="s">
        <v>40</v>
      </c>
      <c r="D4" s="9" t="s">
        <v>18</v>
      </c>
      <c r="E4" s="9">
        <v>29160</v>
      </c>
      <c r="F4" s="9" t="s">
        <v>19</v>
      </c>
    </row>
    <row r="5" spans="1:6" s="8" customFormat="1" x14ac:dyDescent="0.25">
      <c r="A5" s="9" t="s">
        <v>20</v>
      </c>
      <c r="B5" s="9" t="s">
        <v>21</v>
      </c>
      <c r="C5" s="9" t="s">
        <v>41</v>
      </c>
      <c r="D5" s="9" t="s">
        <v>22</v>
      </c>
      <c r="E5" s="9">
        <v>29560</v>
      </c>
      <c r="F5" s="9" t="s">
        <v>23</v>
      </c>
    </row>
    <row r="6" spans="1:6" s="8" customFormat="1" x14ac:dyDescent="0.25">
      <c r="A6" s="9" t="s">
        <v>24</v>
      </c>
      <c r="B6" s="9" t="s">
        <v>25</v>
      </c>
      <c r="C6" s="9" t="s">
        <v>42</v>
      </c>
      <c r="D6" s="9" t="s">
        <v>26</v>
      </c>
      <c r="E6" s="9">
        <v>29590</v>
      </c>
      <c r="F6" s="9" t="s">
        <v>27</v>
      </c>
    </row>
    <row r="7" spans="1:6" s="8" customFormat="1" x14ac:dyDescent="0.25">
      <c r="A7" s="9" t="s">
        <v>28</v>
      </c>
      <c r="B7" s="9" t="s">
        <v>29</v>
      </c>
      <c r="C7" s="9" t="s">
        <v>43</v>
      </c>
      <c r="D7" s="9" t="s">
        <v>30</v>
      </c>
      <c r="E7" s="9">
        <v>29570</v>
      </c>
      <c r="F7" s="9" t="s">
        <v>31</v>
      </c>
    </row>
  </sheetData>
  <pageMargins left="0.7" right="0.7" top="0.75" bottom="0.75" header="0.3" footer="0.3"/>
  <customProperties>
    <customPr name="DVSECTION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CO1"/>
  <sheetViews>
    <sheetView workbookViewId="0">
      <selection activeCell="CM1" sqref="CM1"/>
    </sheetView>
  </sheetViews>
  <sheetFormatPr baseColWidth="10" defaultRowHeight="15.75" x14ac:dyDescent="0.25"/>
  <sheetData>
    <row r="1" spans="1:93" x14ac:dyDescent="0.25">
      <c r="A1">
        <f>IF(évaluation!1:1,"AAAAAHO+3gA=",0)</f>
        <v>0</v>
      </c>
      <c r="B1" t="e">
        <f>AND(évaluation!A1,"AAAAAHO+3gE=")</f>
        <v>#VALUE!</v>
      </c>
      <c r="C1">
        <f>IF(évaluation!2:2,"AAAAAHO+3gI=",0)</f>
        <v>0</v>
      </c>
      <c r="D1" t="e">
        <f>AND(évaluation!A2,"AAAAAHO+3gM=")</f>
        <v>#VALUE!</v>
      </c>
      <c r="E1">
        <f>IF(évaluation!3:3,"AAAAAHO+3gQ=",0)</f>
        <v>0</v>
      </c>
      <c r="F1" t="e">
        <f>AND(évaluation!A3,"AAAAAHO+3gU=")</f>
        <v>#VALUE!</v>
      </c>
      <c r="G1">
        <f>IF(évaluation!4:4,"AAAAAHO+3gY=",0)</f>
        <v>0</v>
      </c>
      <c r="H1" t="e">
        <f>AND(évaluation!A4,"AAAAAHO+3gc=")</f>
        <v>#VALUE!</v>
      </c>
      <c r="I1">
        <f>IF(évaluation!5:5,"AAAAAHO+3gg=",0)</f>
        <v>0</v>
      </c>
      <c r="J1" t="e">
        <f>AND(évaluation!A5,"AAAAAHO+3gk=")</f>
        <v>#VALUE!</v>
      </c>
      <c r="K1">
        <f>IF(évaluation!6:6,"AAAAAHO+3go=",0)</f>
        <v>0</v>
      </c>
      <c r="L1" t="e">
        <f>AND(évaluation!A6,"AAAAAHO+3gs=")</f>
        <v>#VALUE!</v>
      </c>
      <c r="M1">
        <f>IF(évaluation!7:7,"AAAAAHO+3gw=",0)</f>
        <v>0</v>
      </c>
      <c r="N1" t="e">
        <f>AND(évaluation!A7,"AAAAAHO+3g0=")</f>
        <v>#VALUE!</v>
      </c>
      <c r="O1">
        <f>IF(évaluation!8:8,"AAAAAHO+3g4=",0)</f>
        <v>0</v>
      </c>
      <c r="P1" t="e">
        <f>AND(évaluation!A8,"AAAAAHO+3g8=")</f>
        <v>#VALUE!</v>
      </c>
      <c r="Q1">
        <f>IF(évaluation!9:9,"AAAAAHO+3hA=",0)</f>
        <v>0</v>
      </c>
      <c r="R1" t="e">
        <f>AND(évaluation!A9,"AAAAAHO+3hE=")</f>
        <v>#VALUE!</v>
      </c>
      <c r="S1">
        <f>IF(évaluation!10:10,"AAAAAHO+3hI=",0)</f>
        <v>0</v>
      </c>
      <c r="T1" t="e">
        <f>AND(évaluation!A10,"AAAAAHO+3hM=")</f>
        <v>#VALUE!</v>
      </c>
      <c r="U1">
        <f>IF(évaluation!11:11,"AAAAAHO+3hQ=",0)</f>
        <v>0</v>
      </c>
      <c r="V1" t="e">
        <f>AND(évaluation!A11,"AAAAAHO+3hU=")</f>
        <v>#VALUE!</v>
      </c>
      <c r="W1">
        <f>IF(évaluation!12:12,"AAAAAHO+3hY=",0)</f>
        <v>0</v>
      </c>
      <c r="X1" t="e">
        <f>AND(évaluation!A12,"AAAAAHO+3hc=")</f>
        <v>#VALUE!</v>
      </c>
      <c r="Y1">
        <f>IF(évaluation!13:13,"AAAAAHO+3hg=",0)</f>
        <v>0</v>
      </c>
      <c r="Z1">
        <f>IF(évaluation!14:14,"AAAAAHO+3hk=",0)</f>
        <v>0</v>
      </c>
      <c r="AA1">
        <f>IF(évaluation!15:15,"AAAAAHO+3ho=",0)</f>
        <v>0</v>
      </c>
      <c r="AB1">
        <f>IF(évaluation!16:16,"AAAAAHO+3hs=",0)</f>
        <v>0</v>
      </c>
      <c r="AC1">
        <f>IF(évaluation!17:17,"AAAAAHO+3hw=",0)</f>
        <v>0</v>
      </c>
      <c r="AD1">
        <f>IF(évaluation!18:18,"AAAAAHO+3h0=",0)</f>
        <v>0</v>
      </c>
      <c r="AE1">
        <f>IF(évaluation!19:19,"AAAAAHO+3h4=",0)</f>
        <v>0</v>
      </c>
      <c r="AF1">
        <f>IF(évaluation!20:20,"AAAAAHO+3h8=",0)</f>
        <v>0</v>
      </c>
      <c r="AG1">
        <f>IF(évaluation!21:21,"AAAAAHO+3iA=",0)</f>
        <v>0</v>
      </c>
      <c r="AH1">
        <f>IF(évaluation!22:22,"AAAAAHO+3iE=",0)</f>
        <v>0</v>
      </c>
      <c r="AI1">
        <f>IF(évaluation!A:A,"AAAAAHO+3iI=",0)</f>
        <v>0</v>
      </c>
      <c r="AJ1">
        <f>IF(salariés!1:1,"AAAAAHO+3iM=",0)</f>
        <v>0</v>
      </c>
      <c r="AK1" t="e">
        <f>AND(salariés!A1,"AAAAAHO+3iQ=")</f>
        <v>#VALUE!</v>
      </c>
      <c r="AL1" t="e">
        <f>AND(salariés!B1,"AAAAAHO+3iU=")</f>
        <v>#VALUE!</v>
      </c>
      <c r="AM1" t="e">
        <f>AND(salariés!C1,"AAAAAHO+3iY=")</f>
        <v>#VALUE!</v>
      </c>
      <c r="AN1" t="e">
        <f>AND(salariés!D1,"AAAAAHO+3ic=")</f>
        <v>#VALUE!</v>
      </c>
      <c r="AO1" t="e">
        <f>AND(salariés!E1,"AAAAAHO+3ig=")</f>
        <v>#VALUE!</v>
      </c>
      <c r="AP1" t="e">
        <f>AND(salariés!F1,"AAAAAHO+3ik=")</f>
        <v>#VALUE!</v>
      </c>
      <c r="AQ1">
        <f>IF(salariés!2:2,"AAAAAHO+3io=",0)</f>
        <v>0</v>
      </c>
      <c r="AR1" t="e">
        <f>AND(salariés!A2,"AAAAAHO+3is=")</f>
        <v>#VALUE!</v>
      </c>
      <c r="AS1" t="e">
        <f>AND(salariés!B2,"AAAAAHO+3iw=")</f>
        <v>#VALUE!</v>
      </c>
      <c r="AT1" t="e">
        <f>AND(salariés!C2,"AAAAAHO+3i0=")</f>
        <v>#VALUE!</v>
      </c>
      <c r="AU1" t="e">
        <f>AND(salariés!D2,"AAAAAHO+3i4=")</f>
        <v>#VALUE!</v>
      </c>
      <c r="AV1" t="e">
        <f>AND(salariés!E2,"AAAAAHO+3i8=")</f>
        <v>#VALUE!</v>
      </c>
      <c r="AW1" t="e">
        <f>AND(salariés!F2,"AAAAAHO+3jA=")</f>
        <v>#VALUE!</v>
      </c>
      <c r="AX1">
        <f>IF(salariés!3:3,"AAAAAHO+3jE=",0)</f>
        <v>0</v>
      </c>
      <c r="AY1" t="e">
        <f>AND(salariés!A3,"AAAAAHO+3jI=")</f>
        <v>#VALUE!</v>
      </c>
      <c r="AZ1" t="e">
        <f>AND(salariés!B3,"AAAAAHO+3jM=")</f>
        <v>#VALUE!</v>
      </c>
      <c r="BA1" t="e">
        <f>AND(salariés!C3,"AAAAAHO+3jQ=")</f>
        <v>#VALUE!</v>
      </c>
      <c r="BB1" t="e">
        <f>AND(salariés!D3,"AAAAAHO+3jU=")</f>
        <v>#VALUE!</v>
      </c>
      <c r="BC1" t="e">
        <f>AND(salariés!E3,"AAAAAHO+3jY=")</f>
        <v>#VALUE!</v>
      </c>
      <c r="BD1" t="e">
        <f>AND(salariés!F3,"AAAAAHO+3jc=")</f>
        <v>#VALUE!</v>
      </c>
      <c r="BE1">
        <f>IF(salariés!4:4,"AAAAAHO+3jg=",0)</f>
        <v>0</v>
      </c>
      <c r="BF1" t="e">
        <f>AND(salariés!A4,"AAAAAHO+3jk=")</f>
        <v>#VALUE!</v>
      </c>
      <c r="BG1" t="e">
        <f>AND(salariés!B4,"AAAAAHO+3jo=")</f>
        <v>#VALUE!</v>
      </c>
      <c r="BH1" t="e">
        <f>AND(salariés!C4,"AAAAAHO+3js=")</f>
        <v>#VALUE!</v>
      </c>
      <c r="BI1" t="e">
        <f>AND(salariés!D4,"AAAAAHO+3jw=")</f>
        <v>#VALUE!</v>
      </c>
      <c r="BJ1" t="e">
        <f>AND(salariés!E4,"AAAAAHO+3j0=")</f>
        <v>#VALUE!</v>
      </c>
      <c r="BK1" t="e">
        <f>AND(salariés!F4,"AAAAAHO+3j4=")</f>
        <v>#VALUE!</v>
      </c>
      <c r="BL1">
        <f>IF(salariés!5:5,"AAAAAHO+3j8=",0)</f>
        <v>0</v>
      </c>
      <c r="BM1" t="e">
        <f>AND(salariés!A5,"AAAAAHO+3kA=")</f>
        <v>#VALUE!</v>
      </c>
      <c r="BN1" t="e">
        <f>AND(salariés!B5,"AAAAAHO+3kE=")</f>
        <v>#VALUE!</v>
      </c>
      <c r="BO1" t="e">
        <f>AND(salariés!C5,"AAAAAHO+3kI=")</f>
        <v>#VALUE!</v>
      </c>
      <c r="BP1" t="e">
        <f>AND(salariés!D5,"AAAAAHO+3kM=")</f>
        <v>#VALUE!</v>
      </c>
      <c r="BQ1" t="e">
        <f>AND(salariés!E5,"AAAAAHO+3kQ=")</f>
        <v>#VALUE!</v>
      </c>
      <c r="BR1" t="e">
        <f>AND(salariés!F5,"AAAAAHO+3kU=")</f>
        <v>#VALUE!</v>
      </c>
      <c r="BS1">
        <f>IF(salariés!6:6,"AAAAAHO+3kY=",0)</f>
        <v>0</v>
      </c>
      <c r="BT1" t="e">
        <f>AND(salariés!A6,"AAAAAHO+3kc=")</f>
        <v>#VALUE!</v>
      </c>
      <c r="BU1" t="e">
        <f>AND(salariés!B6,"AAAAAHO+3kg=")</f>
        <v>#VALUE!</v>
      </c>
      <c r="BV1" t="e">
        <f>AND(salariés!C6,"AAAAAHO+3kk=")</f>
        <v>#VALUE!</v>
      </c>
      <c r="BW1" t="e">
        <f>AND(salariés!D6,"AAAAAHO+3ko=")</f>
        <v>#VALUE!</v>
      </c>
      <c r="BX1" t="e">
        <f>AND(salariés!E6,"AAAAAHO+3ks=")</f>
        <v>#VALUE!</v>
      </c>
      <c r="BY1" t="e">
        <f>AND(salariés!F6,"AAAAAHO+3kw=")</f>
        <v>#VALUE!</v>
      </c>
      <c r="BZ1">
        <f>IF(salariés!7:7,"AAAAAHO+3k0=",0)</f>
        <v>0</v>
      </c>
      <c r="CA1" t="e">
        <f>AND(salariés!A7,"AAAAAHO+3k4=")</f>
        <v>#VALUE!</v>
      </c>
      <c r="CB1" t="e">
        <f>AND(salariés!B7,"AAAAAHO+3k8=")</f>
        <v>#VALUE!</v>
      </c>
      <c r="CC1" t="e">
        <f>AND(salariés!C7,"AAAAAHO+3lA=")</f>
        <v>#VALUE!</v>
      </c>
      <c r="CD1" t="e">
        <f>AND(salariés!D7,"AAAAAHO+3lE=")</f>
        <v>#VALUE!</v>
      </c>
      <c r="CE1" t="e">
        <f>AND(salariés!E7,"AAAAAHO+3lI=")</f>
        <v>#VALUE!</v>
      </c>
      <c r="CF1" t="e">
        <f>AND(salariés!F7,"AAAAAHO+3lM=")</f>
        <v>#VALUE!</v>
      </c>
      <c r="CG1" t="e">
        <f>IF(salariés!A:A,"AAAAAHO+3lQ=",0)</f>
        <v>#VALUE!</v>
      </c>
      <c r="CH1" t="e">
        <f>IF(salariés!B:B,"AAAAAHO+3lU=",0)</f>
        <v>#VALUE!</v>
      </c>
      <c r="CI1" t="e">
        <f>IF(salariés!C:C,"AAAAAHO+3lY=",0)</f>
        <v>#VALUE!</v>
      </c>
      <c r="CJ1" t="e">
        <f>IF(salariés!D:D,"AAAAAHO+3lc=",0)</f>
        <v>#VALUE!</v>
      </c>
      <c r="CK1" t="e">
        <f>IF(salariés!E:E,"AAAAAHO+3lg=",0)</f>
        <v>#VALUE!</v>
      </c>
      <c r="CL1" t="e">
        <f>IF(salariés!F:F,"AAAAAHO+3lk=",0)</f>
        <v>#VALUE!</v>
      </c>
      <c r="CM1" t="s">
        <v>46</v>
      </c>
      <c r="CN1" t="e">
        <f>IF("N",noms,"AAAAAHO+3ls=")</f>
        <v>#VALUE!</v>
      </c>
      <c r="CO1" t="e">
        <f>IF("N",salaries,"AAAAAHO+3lw=")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évaluation</vt:lpstr>
      <vt:lpstr>salariés</vt:lpstr>
      <vt:lpstr>noms</vt:lpstr>
      <vt:lpstr>salaries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 -</dc:creator>
  <cp:lastModifiedBy>Olivier</cp:lastModifiedBy>
  <dcterms:created xsi:type="dcterms:W3CDTF">2013-02-06T10:24:45Z</dcterms:created>
  <dcterms:modified xsi:type="dcterms:W3CDTF">2013-02-06T13:07:09Z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125GZkH9GYiprybAlncokeG2ZicEfz4nyEg0TXpJiMa4</vt:lpwstr>
  </property>
  <property fmtid="{D5CDD505-2E9C-101B-9397-08002B2CF9AE}" pid="4" name="Google.Documents.RevisionId">
    <vt:lpwstr>04082507289338917214</vt:lpwstr>
  </property>
  <property fmtid="{D5CDD505-2E9C-101B-9397-08002B2CF9AE}" pid="5" name="Google.Documents.PreviousRevisionId">
    <vt:lpwstr>05362274260061878241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